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21C04D0-A98E-486B-97F7-E9B658941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LA BLU" sheetId="1" r:id="rId1"/>
    <sheet name="VELA ROSS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2" l="1"/>
  <c r="G42" i="2"/>
  <c r="F42" i="2"/>
  <c r="E42" i="2"/>
  <c r="E41" i="2"/>
  <c r="E38" i="2"/>
  <c r="E36" i="2"/>
  <c r="G35" i="2"/>
  <c r="F35" i="2"/>
  <c r="F39" i="2" s="1"/>
  <c r="E35" i="2"/>
  <c r="E34" i="2"/>
  <c r="E33" i="2"/>
  <c r="E28" i="2"/>
  <c r="D28" i="2"/>
  <c r="E27" i="2"/>
  <c r="G27" i="2" s="1"/>
  <c r="D27" i="2"/>
  <c r="E26" i="2"/>
  <c r="F27" i="2" s="1"/>
  <c r="F31" i="2" s="1"/>
  <c r="G17" i="2" s="1"/>
  <c r="D26" i="2"/>
  <c r="E25" i="2"/>
  <c r="D25" i="2"/>
  <c r="C22" i="2"/>
  <c r="F23" i="2" s="1"/>
  <c r="C20" i="2"/>
  <c r="F17" i="2" s="1"/>
  <c r="F21" i="2" s="1"/>
  <c r="F46" i="1"/>
  <c r="F42" i="1"/>
  <c r="E42" i="1"/>
  <c r="G42" i="1" s="1"/>
  <c r="E41" i="1"/>
  <c r="E38" i="1"/>
  <c r="E36" i="1"/>
  <c r="G35" i="1"/>
  <c r="F35" i="1"/>
  <c r="F39" i="1" s="1"/>
  <c r="E35" i="1"/>
  <c r="E34" i="1"/>
  <c r="E33" i="1"/>
  <c r="E28" i="1"/>
  <c r="D28" i="1"/>
  <c r="E27" i="1"/>
  <c r="G27" i="1" s="1"/>
  <c r="D27" i="1"/>
  <c r="E26" i="1"/>
  <c r="F27" i="1" s="1"/>
  <c r="F31" i="1" s="1"/>
  <c r="G17" i="1" s="1"/>
  <c r="D26" i="1"/>
  <c r="E25" i="1"/>
  <c r="D25" i="1"/>
  <c r="C22" i="1"/>
  <c r="F23" i="1" s="1"/>
  <c r="C20" i="1"/>
  <c r="F17" i="1" s="1"/>
  <c r="F21" i="1" s="1"/>
</calcChain>
</file>

<file path=xl/sharedStrings.xml><?xml version="1.0" encoding="utf-8"?>
<sst xmlns="http://schemas.openxmlformats.org/spreadsheetml/2006/main" count="147" uniqueCount="65">
  <si>
    <t>Associazione VELA al TERZO</t>
  </si>
  <si>
    <t>Data rilievo</t>
  </si>
  <si>
    <t>Numero Velico</t>
  </si>
  <si>
    <t>Tipologia Imbarcazione</t>
  </si>
  <si>
    <t>Topo venxian, topa</t>
  </si>
  <si>
    <t>Anno Costruzione</t>
  </si>
  <si>
    <t>2013</t>
  </si>
  <si>
    <t>Nome Imbarcazione</t>
  </si>
  <si>
    <t>Adamas</t>
  </si>
  <si>
    <t>Cantiere</t>
  </si>
  <si>
    <t>Rusca Paolo</t>
  </si>
  <si>
    <t>Paron</t>
  </si>
  <si>
    <t>Davide Pesavento</t>
  </si>
  <si>
    <t>Barca materiale utilizzato</t>
  </si>
  <si>
    <t>Fasciame, fondo e coperta di mogano. Piane e sanconi di larice e frassino. Pajoi di abete.</t>
  </si>
  <si>
    <t>Peso Scafo</t>
  </si>
  <si>
    <t>A.V.T.</t>
  </si>
  <si>
    <t>Peso a vuoto dell’imbarcazione compresi pajoi</t>
  </si>
  <si>
    <t>Scheda Barca</t>
  </si>
  <si>
    <t>Misure scafo</t>
  </si>
  <si>
    <t>A Lunghezza fuori tutto</t>
  </si>
  <si>
    <t>SVM superficie velica massima calcolata secondo la formula CxDxCT = SVM</t>
  </si>
  <si>
    <t xml:space="preserve">Superficie massima Fiocco/Trinchetta calcolato ad 1/3 della Superf. Reale Maestra </t>
  </si>
  <si>
    <t>B larghezza fuori tutto</t>
  </si>
  <si>
    <t>C lunghezza massima al fondo compresa curvatura ed esclusa l’asta di prua</t>
  </si>
  <si>
    <t>Lunghezza massima al fondo compresa asta di prua</t>
  </si>
  <si>
    <t>D larghezza massima al fondo</t>
  </si>
  <si>
    <t>Distanza larg.massima al fondo dalla prua</t>
  </si>
  <si>
    <t>CT Coefficiente tipologico</t>
  </si>
  <si>
    <t>Superfice massima consentita Maestra. SVM</t>
  </si>
  <si>
    <t>Larghezza poppa al fondo</t>
  </si>
  <si>
    <t>CST Coefficiente Stabilità tipologica</t>
  </si>
  <si>
    <t>Superfice massima consentita Maestra. SVP</t>
  </si>
  <si>
    <t>Misura Vela Maestra:</t>
  </si>
  <si>
    <t>Picco escluso allunamento</t>
  </si>
  <si>
    <t>Mq.Maestra Diag 1</t>
  </si>
  <si>
    <t>Mq.Maestra Diag 2</t>
  </si>
  <si>
    <t>Base (boma) escluso allunamento</t>
  </si>
  <si>
    <t>Da fora - Balumina escluso allunamento</t>
  </si>
  <si>
    <t>Diagonale 1 (corta)</t>
  </si>
  <si>
    <t>Da tera</t>
  </si>
  <si>
    <t>Superficie Maestra</t>
  </si>
  <si>
    <t>Diagonale 2 (lunga)</t>
  </si>
  <si>
    <t>Misura vela di Trinchetta:</t>
  </si>
  <si>
    <t>Mq. Trinchetta diag 1</t>
  </si>
  <si>
    <t>Mq. Trinchetta diag 2</t>
  </si>
  <si>
    <t>Superficie Trinchetta</t>
  </si>
  <si>
    <t>Misura flocco</t>
  </si>
  <si>
    <t>Flocco 1</t>
  </si>
  <si>
    <t>Flocco 2</t>
  </si>
  <si>
    <t>Superf. mq. Flocco 1</t>
  </si>
  <si>
    <t>Superfic. mq. Flocco 2</t>
  </si>
  <si>
    <t>Caduta prodiera</t>
  </si>
  <si>
    <t>Base</t>
  </si>
  <si>
    <t>Balumina</t>
  </si>
  <si>
    <t>Categoria regata:</t>
  </si>
  <si>
    <t>Coefficienti Tipologici (CT)</t>
  </si>
  <si>
    <t>RILEVATORI</t>
  </si>
  <si>
    <t>Sanpierote e sandoli</t>
  </si>
  <si>
    <t>Topi e tope</t>
  </si>
  <si>
    <t>Rilievo originario: Luppi Gino, Rusca Paolo, Gherardi Fabio</t>
  </si>
  <si>
    <t>Bateli a pizzo, Bragozzi</t>
  </si>
  <si>
    <t>Rilievo del 19/03/2022: Pesavento Davide, Rusca Paolo</t>
  </si>
  <si>
    <t>Coef. Stabilità Tipologica (CST)</t>
  </si>
  <si>
    <t>————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</si>
</sst>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mmmm&quot; &quot;dd&quot;, &quot;yyyy"/>
    <numFmt numFmtId="165" formatCode="&quot; &quot;* #,##0.00&quot; &quot;;&quot;-&quot;* #,##0.00&quot; &quot;;&quot; &quot;* &quot;-&quot;??&quot; &quot;"/>
  </numFmts>
  <fonts count="16">
    <font>
      <sz val="10"/>
      <color indexed="8"/>
      <name val="Arial"/>
    </font>
    <font>
      <b/>
      <sz val="18"/>
      <color indexed="8"/>
      <name val="Times New Roman"/>
    </font>
    <font>
      <b/>
      <sz val="12"/>
      <color indexed="8"/>
      <name val="Verdana"/>
    </font>
    <font>
      <sz val="10"/>
      <color indexed="8"/>
      <name val="Verdana"/>
    </font>
    <font>
      <sz val="11"/>
      <color indexed="8"/>
      <name val="Verdana"/>
    </font>
    <font>
      <b/>
      <sz val="14"/>
      <color indexed="8"/>
      <name val="Verdana"/>
    </font>
    <font>
      <b/>
      <sz val="10"/>
      <color indexed="8"/>
      <name val="Verdana"/>
    </font>
    <font>
      <b/>
      <sz val="14"/>
      <color indexed="8"/>
      <name val="Arial"/>
    </font>
    <font>
      <b/>
      <sz val="10"/>
      <color indexed="8"/>
      <name val="Arial"/>
    </font>
    <font>
      <sz val="12"/>
      <color indexed="8"/>
      <name val="Verdana"/>
    </font>
    <font>
      <b/>
      <sz val="12"/>
      <color indexed="8"/>
      <name val="Arial"/>
    </font>
    <font>
      <sz val="10"/>
      <color indexed="11"/>
      <name val="Arial"/>
    </font>
    <font>
      <b/>
      <sz val="10"/>
      <color indexed="11"/>
      <name val="Arial"/>
    </font>
    <font>
      <sz val="14"/>
      <color indexed="8"/>
      <name val="Arial"/>
    </font>
    <font>
      <sz val="12"/>
      <color indexed="8"/>
      <name val="Arial"/>
    </font>
    <font>
      <sz val="12"/>
      <color indexed="8"/>
      <name val="Helvetica Neue Light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6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8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6" xfId="0" applyFont="1" applyFill="1" applyBorder="1" applyAlignment="1">
      <alignment wrapText="1"/>
    </xf>
    <xf numFmtId="49" fontId="2" fillId="3" borderId="7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49" fontId="2" fillId="3" borderId="13" xfId="0" applyNumberFormat="1" applyFont="1" applyFill="1" applyBorder="1" applyAlignment="1"/>
    <xf numFmtId="49" fontId="4" fillId="3" borderId="15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/>
    <xf numFmtId="49" fontId="2" fillId="0" borderId="16" xfId="0" applyNumberFormat="1" applyFont="1" applyBorder="1" applyAlignment="1">
      <alignment vertical="center"/>
    </xf>
    <xf numFmtId="0" fontId="2" fillId="3" borderId="17" xfId="0" applyFont="1" applyFill="1" applyBorder="1" applyAlignment="1"/>
    <xf numFmtId="0" fontId="3" fillId="3" borderId="18" xfId="0" applyFont="1" applyFill="1" applyBorder="1" applyAlignment="1"/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2" fillId="3" borderId="20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/>
    <xf numFmtId="49" fontId="2" fillId="3" borderId="23" xfId="0" applyNumberFormat="1" applyFont="1" applyFill="1" applyBorder="1" applyAlignment="1"/>
    <xf numFmtId="0" fontId="0" fillId="3" borderId="24" xfId="0" applyFont="1" applyFill="1" applyBorder="1" applyAlignment="1">
      <alignment wrapText="1"/>
    </xf>
    <xf numFmtId="0" fontId="0" fillId="0" borderId="21" xfId="0" applyFont="1" applyBorder="1" applyAlignment="1">
      <alignment vertical="center"/>
    </xf>
    <xf numFmtId="49" fontId="5" fillId="3" borderId="21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wrapText="1"/>
    </xf>
    <xf numFmtId="0" fontId="7" fillId="4" borderId="12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wrapText="1"/>
    </xf>
    <xf numFmtId="49" fontId="8" fillId="3" borderId="21" xfId="0" applyNumberFormat="1" applyFont="1" applyFill="1" applyBorder="1" applyAlignment="1">
      <alignment wrapText="1"/>
    </xf>
    <xf numFmtId="0" fontId="9" fillId="3" borderId="26" xfId="0" applyFont="1" applyFill="1" applyBorder="1" applyAlignment="1"/>
    <xf numFmtId="0" fontId="0" fillId="3" borderId="27" xfId="0" applyFont="1" applyFill="1" applyBorder="1" applyAlignment="1">
      <alignment wrapText="1"/>
    </xf>
    <xf numFmtId="0" fontId="8" fillId="3" borderId="28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/>
    <xf numFmtId="165" fontId="8" fillId="5" borderId="12" xfId="0" applyNumberFormat="1" applyFont="1" applyFill="1" applyBorder="1" applyAlignment="1"/>
    <xf numFmtId="0" fontId="0" fillId="3" borderId="29" xfId="0" applyFont="1" applyFill="1" applyBorder="1" applyAlignment="1">
      <alignment wrapText="1"/>
    </xf>
    <xf numFmtId="49" fontId="6" fillId="3" borderId="16" xfId="0" applyNumberFormat="1" applyFont="1" applyFill="1" applyBorder="1" applyAlignment="1"/>
    <xf numFmtId="165" fontId="8" fillId="3" borderId="12" xfId="0" applyNumberFormat="1" applyFont="1" applyFill="1" applyBorder="1" applyAlignment="1"/>
    <xf numFmtId="0" fontId="0" fillId="0" borderId="29" xfId="0" applyFont="1" applyBorder="1" applyAlignment="1">
      <alignment vertical="center"/>
    </xf>
    <xf numFmtId="49" fontId="6" fillId="3" borderId="16" xfId="0" applyNumberFormat="1" applyFont="1" applyFill="1" applyBorder="1" applyAlignment="1">
      <alignment wrapText="1"/>
    </xf>
    <xf numFmtId="165" fontId="8" fillId="5" borderId="12" xfId="0" applyNumberFormat="1" applyFont="1" applyFill="1" applyBorder="1" applyAlignment="1">
      <alignment horizontal="right" vertical="center"/>
    </xf>
    <xf numFmtId="49" fontId="3" fillId="3" borderId="16" xfId="0" applyNumberFormat="1" applyFont="1" applyFill="1" applyBorder="1" applyAlignment="1">
      <alignment wrapText="1"/>
    </xf>
    <xf numFmtId="49" fontId="3" fillId="3" borderId="16" xfId="0" applyNumberFormat="1" applyFont="1" applyFill="1" applyBorder="1" applyAlignment="1"/>
    <xf numFmtId="165" fontId="8" fillId="3" borderId="32" xfId="0" applyNumberFormat="1" applyFont="1" applyFill="1" applyBorder="1" applyAlignment="1"/>
    <xf numFmtId="49" fontId="6" fillId="3" borderId="13" xfId="0" applyNumberFormat="1" applyFont="1" applyFill="1" applyBorder="1" applyAlignment="1"/>
    <xf numFmtId="2" fontId="3" fillId="5" borderId="33" xfId="0" applyNumberFormat="1" applyFont="1" applyFill="1" applyBorder="1" applyAlignment="1"/>
    <xf numFmtId="0" fontId="0" fillId="3" borderId="34" xfId="0" applyFont="1" applyFill="1" applyBorder="1" applyAlignment="1">
      <alignment wrapText="1"/>
    </xf>
    <xf numFmtId="0" fontId="3" fillId="6" borderId="30" xfId="0" applyNumberFormat="1" applyFont="1" applyFill="1" applyBorder="1" applyAlignment="1"/>
    <xf numFmtId="0" fontId="0" fillId="0" borderId="34" xfId="0" applyFont="1" applyBorder="1" applyAlignment="1">
      <alignment vertical="center"/>
    </xf>
    <xf numFmtId="0" fontId="3" fillId="3" borderId="17" xfId="0" applyFont="1" applyFill="1" applyBorder="1" applyAlignment="1"/>
    <xf numFmtId="0" fontId="0" fillId="0" borderId="38" xfId="0" applyFont="1" applyBorder="1" applyAlignment="1">
      <alignment vertical="center"/>
    </xf>
    <xf numFmtId="0" fontId="3" fillId="3" borderId="20" xfId="0" applyFont="1" applyFill="1" applyBorder="1" applyAlignment="1"/>
    <xf numFmtId="2" fontId="10" fillId="3" borderId="38" xfId="0" applyNumberFormat="1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wrapText="1"/>
    </xf>
    <xf numFmtId="165" fontId="11" fillId="0" borderId="21" xfId="0" applyNumberFormat="1" applyFont="1" applyBorder="1" applyAlignment="1">
      <alignment vertical="center"/>
    </xf>
    <xf numFmtId="0" fontId="11" fillId="3" borderId="21" xfId="0" applyNumberFormat="1" applyFont="1" applyFill="1" applyBorder="1" applyAlignment="1"/>
    <xf numFmtId="0" fontId="0" fillId="3" borderId="28" xfId="0" applyFont="1" applyFill="1" applyBorder="1" applyAlignment="1">
      <alignment horizontal="center"/>
    </xf>
    <xf numFmtId="49" fontId="3" fillId="3" borderId="7" xfId="0" applyNumberFormat="1" applyFont="1" applyFill="1" applyBorder="1" applyAlignment="1"/>
    <xf numFmtId="0" fontId="8" fillId="7" borderId="12" xfId="0" applyNumberFormat="1" applyFont="1" applyFill="1" applyBorder="1" applyAlignment="1"/>
    <xf numFmtId="165" fontId="11" fillId="3" borderId="25" xfId="0" applyNumberFormat="1" applyFont="1" applyFill="1" applyBorder="1" applyAlignment="1">
      <alignment wrapText="1"/>
    </xf>
    <xf numFmtId="0" fontId="11" fillId="3" borderId="29" xfId="0" applyNumberFormat="1" applyFont="1" applyFill="1" applyBorder="1" applyAlignment="1"/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2" fontId="12" fillId="3" borderId="29" xfId="0" applyNumberFormat="1" applyFont="1" applyFill="1" applyBorder="1" applyAlignment="1"/>
    <xf numFmtId="0" fontId="11" fillId="3" borderId="25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0" borderId="25" xfId="0" applyFont="1" applyBorder="1" applyAlignment="1">
      <alignment vertical="center"/>
    </xf>
    <xf numFmtId="0" fontId="3" fillId="3" borderId="26" xfId="0" applyFont="1" applyFill="1" applyBorder="1" applyAlignment="1"/>
    <xf numFmtId="0" fontId="11" fillId="0" borderId="21" xfId="0" applyFont="1" applyBorder="1" applyAlignment="1">
      <alignment vertical="center"/>
    </xf>
    <xf numFmtId="0" fontId="0" fillId="3" borderId="38" xfId="0" applyFont="1" applyFill="1" applyBorder="1" applyAlignment="1">
      <alignment wrapText="1"/>
    </xf>
    <xf numFmtId="0" fontId="0" fillId="3" borderId="39" xfId="0" applyFont="1" applyFill="1" applyBorder="1" applyAlignment="1"/>
    <xf numFmtId="165" fontId="11" fillId="3" borderId="21" xfId="0" applyNumberFormat="1" applyFont="1" applyFill="1" applyBorder="1" applyAlignment="1"/>
    <xf numFmtId="0" fontId="8" fillId="3" borderId="28" xfId="0" applyFont="1" applyFill="1" applyBorder="1" applyAlignment="1">
      <alignment horizontal="center"/>
    </xf>
    <xf numFmtId="165" fontId="8" fillId="4" borderId="12" xfId="0" applyNumberFormat="1" applyFont="1" applyFill="1" applyBorder="1" applyAlignment="1"/>
    <xf numFmtId="165" fontId="11" fillId="3" borderId="29" xfId="0" applyNumberFormat="1" applyFont="1" applyFill="1" applyBorder="1" applyAlignment="1"/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165" fontId="11" fillId="3" borderId="22" xfId="0" applyNumberFormat="1" applyFont="1" applyFill="1" applyBorder="1" applyAlignment="1"/>
    <xf numFmtId="0" fontId="0" fillId="3" borderId="26" xfId="0" applyFont="1" applyFill="1" applyBorder="1" applyAlignment="1"/>
    <xf numFmtId="0" fontId="0" fillId="3" borderId="41" xfId="0" applyFont="1" applyFill="1" applyBorder="1" applyAlignment="1">
      <alignment wrapText="1"/>
    </xf>
    <xf numFmtId="0" fontId="0" fillId="3" borderId="42" xfId="0" applyFont="1" applyFill="1" applyBorder="1" applyAlignment="1">
      <alignment wrapText="1"/>
    </xf>
    <xf numFmtId="0" fontId="0" fillId="3" borderId="43" xfId="0" applyFont="1" applyFill="1" applyBorder="1" applyAlignment="1">
      <alignment wrapText="1"/>
    </xf>
    <xf numFmtId="0" fontId="0" fillId="3" borderId="36" xfId="0" applyFont="1" applyFill="1" applyBorder="1" applyAlignment="1"/>
    <xf numFmtId="49" fontId="0" fillId="3" borderId="44" xfId="0" applyNumberFormat="1" applyFont="1" applyFill="1" applyBorder="1" applyAlignment="1"/>
    <xf numFmtId="165" fontId="11" fillId="3" borderId="45" xfId="0" applyNumberFormat="1" applyFont="1" applyFill="1" applyBorder="1" applyAlignment="1"/>
    <xf numFmtId="165" fontId="8" fillId="7" borderId="12" xfId="0" applyNumberFormat="1" applyFont="1" applyFill="1" applyBorder="1" applyAlignment="1"/>
    <xf numFmtId="0" fontId="11" fillId="3" borderId="46" xfId="0" applyNumberFormat="1" applyFont="1" applyFill="1" applyBorder="1" applyAlignment="1"/>
    <xf numFmtId="0" fontId="0" fillId="3" borderId="46" xfId="0" applyFont="1" applyFill="1" applyBorder="1" applyAlignment="1">
      <alignment wrapText="1"/>
    </xf>
    <xf numFmtId="0" fontId="0" fillId="3" borderId="40" xfId="0" applyFont="1" applyFill="1" applyBorder="1" applyAlignment="1"/>
    <xf numFmtId="49" fontId="13" fillId="3" borderId="30" xfId="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3" borderId="17" xfId="0" applyFont="1" applyFill="1" applyBorder="1" applyAlignment="1"/>
    <xf numFmtId="0" fontId="0" fillId="3" borderId="20" xfId="0" applyFont="1" applyFill="1" applyBorder="1" applyAlignment="1"/>
    <xf numFmtId="0" fontId="0" fillId="3" borderId="28" xfId="0" applyFont="1" applyFill="1" applyBorder="1" applyAlignment="1"/>
    <xf numFmtId="0" fontId="0" fillId="3" borderId="53" xfId="0" applyFont="1" applyFill="1" applyBorder="1" applyAlignment="1">
      <alignment wrapText="1"/>
    </xf>
    <xf numFmtId="49" fontId="3" fillId="3" borderId="55" xfId="0" applyNumberFormat="1" applyFont="1" applyFill="1" applyBorder="1" applyAlignment="1"/>
    <xf numFmtId="2" fontId="3" fillId="5" borderId="30" xfId="0" applyNumberFormat="1" applyFont="1" applyFill="1" applyBorder="1" applyAlignment="1"/>
    <xf numFmtId="0" fontId="0" fillId="3" borderId="56" xfId="0" applyFont="1" applyFill="1" applyBorder="1" applyAlignment="1">
      <alignment wrapText="1"/>
    </xf>
    <xf numFmtId="49" fontId="3" fillId="3" borderId="13" xfId="0" applyNumberFormat="1" applyFont="1" applyFill="1" applyBorder="1" applyAlignment="1"/>
    <xf numFmtId="0" fontId="3" fillId="3" borderId="56" xfId="0" applyFont="1" applyFill="1" applyBorder="1" applyAlignment="1"/>
    <xf numFmtId="2" fontId="6" fillId="3" borderId="38" xfId="0" applyNumberFormat="1" applyFont="1" applyFill="1" applyBorder="1" applyAlignment="1"/>
    <xf numFmtId="0" fontId="3" fillId="3" borderId="29" xfId="0" applyFont="1" applyFill="1" applyBorder="1" applyAlignment="1"/>
    <xf numFmtId="0" fontId="0" fillId="0" borderId="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49" fontId="3" fillId="3" borderId="58" xfId="0" applyNumberFormat="1" applyFont="1" applyFill="1" applyBorder="1" applyAlignment="1"/>
    <xf numFmtId="0" fontId="3" fillId="6" borderId="47" xfId="0" applyNumberFormat="1" applyFont="1" applyFill="1" applyBorder="1" applyAlignment="1"/>
    <xf numFmtId="0" fontId="0" fillId="0" borderId="59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3" fillId="5" borderId="14" xfId="0" applyNumberFormat="1" applyFont="1" applyFill="1" applyBorder="1" applyAlignment="1"/>
    <xf numFmtId="49" fontId="8" fillId="3" borderId="12" xfId="0" applyNumberFormat="1" applyFont="1" applyFill="1" applyBorder="1" applyAlignment="1"/>
    <xf numFmtId="0" fontId="3" fillId="6" borderId="62" xfId="0" applyNumberFormat="1" applyFont="1" applyFill="1" applyBorder="1" applyAlignment="1"/>
    <xf numFmtId="0" fontId="0" fillId="0" borderId="3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9" fillId="3" borderId="34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49" fontId="14" fillId="3" borderId="34" xfId="0" applyNumberFormat="1" applyFont="1" applyFill="1" applyBorder="1" applyAlignment="1">
      <alignment wrapText="1"/>
    </xf>
    <xf numFmtId="0" fontId="14" fillId="3" borderId="21" xfId="0" applyFont="1" applyFill="1" applyBorder="1" applyAlignment="1">
      <alignment wrapText="1"/>
    </xf>
    <xf numFmtId="0" fontId="14" fillId="3" borderId="22" xfId="0" applyFont="1" applyFill="1" applyBorder="1" applyAlignment="1">
      <alignment wrapText="1"/>
    </xf>
    <xf numFmtId="49" fontId="9" fillId="3" borderId="34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14" fillId="3" borderId="34" xfId="0" applyFont="1" applyFill="1" applyBorder="1" applyAlignment="1">
      <alignment wrapText="1"/>
    </xf>
    <xf numFmtId="0" fontId="0" fillId="3" borderId="34" xfId="0" applyFont="1" applyFill="1" applyBorder="1" applyAlignment="1">
      <alignment wrapText="1"/>
    </xf>
    <xf numFmtId="0" fontId="0" fillId="3" borderId="21" xfId="0" applyFont="1" applyFill="1" applyBorder="1" applyAlignment="1">
      <alignment wrapText="1"/>
    </xf>
    <xf numFmtId="0" fontId="0" fillId="3" borderId="22" xfId="0" applyFont="1" applyFill="1" applyBorder="1" applyAlignment="1">
      <alignment wrapText="1"/>
    </xf>
    <xf numFmtId="49" fontId="0" fillId="3" borderId="35" xfId="0" applyNumberFormat="1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vertical="center" wrapText="1"/>
    </xf>
    <xf numFmtId="2" fontId="10" fillId="6" borderId="31" xfId="0" applyNumberFormat="1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49" fontId="3" fillId="3" borderId="14" xfId="0" applyNumberFormat="1" applyFont="1" applyFill="1" applyBorder="1" applyAlignment="1"/>
    <xf numFmtId="0" fontId="0" fillId="3" borderId="14" xfId="0" applyFont="1" applyFill="1" applyBorder="1" applyAlignment="1">
      <alignment wrapText="1"/>
    </xf>
    <xf numFmtId="49" fontId="2" fillId="3" borderId="8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49" fontId="3" fillId="3" borderId="8" xfId="0" applyNumberFormat="1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2" fontId="8" fillId="5" borderId="30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vertical="center"/>
    </xf>
    <xf numFmtId="2" fontId="8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vertical="center"/>
    </xf>
    <xf numFmtId="0" fontId="0" fillId="5" borderId="31" xfId="0" applyFont="1" applyFill="1" applyBorder="1" applyAlignment="1">
      <alignment wrapText="1"/>
    </xf>
    <xf numFmtId="2" fontId="10" fillId="5" borderId="31" xfId="0" applyNumberFormat="1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wrapText="1"/>
    </xf>
    <xf numFmtId="49" fontId="6" fillId="3" borderId="8" xfId="0" applyNumberFormat="1" applyFont="1" applyFill="1" applyBorder="1" applyAlignment="1"/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49" fontId="0" fillId="3" borderId="3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49" fontId="0" fillId="3" borderId="3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49" fontId="3" fillId="3" borderId="8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2" fontId="10" fillId="7" borderId="47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2" fontId="10" fillId="7" borderId="4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2" fontId="8" fillId="7" borderId="30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wrapText="1"/>
    </xf>
    <xf numFmtId="0" fontId="0" fillId="3" borderId="39" xfId="0" applyFont="1" applyFill="1" applyBorder="1" applyAlignment="1">
      <alignment wrapText="1"/>
    </xf>
    <xf numFmtId="2" fontId="8" fillId="7" borderId="31" xfId="0" applyNumberFormat="1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wrapText="1"/>
    </xf>
    <xf numFmtId="49" fontId="0" fillId="3" borderId="31" xfId="0" applyNumberFormat="1" applyFont="1" applyFill="1" applyBorder="1" applyAlignment="1">
      <alignment horizontal="center"/>
    </xf>
    <xf numFmtId="0" fontId="0" fillId="3" borderId="37" xfId="0" applyFont="1" applyFill="1" applyBorder="1" applyAlignment="1">
      <alignment wrapText="1"/>
    </xf>
    <xf numFmtId="2" fontId="10" fillId="7" borderId="31" xfId="0" applyNumberFormat="1" applyFont="1" applyFill="1" applyBorder="1" applyAlignment="1">
      <alignment horizontal="center"/>
    </xf>
    <xf numFmtId="2" fontId="8" fillId="4" borderId="30" xfId="0" applyNumberFormat="1" applyFont="1" applyFill="1" applyBorder="1" applyAlignment="1">
      <alignment horizontal="center" vertical="center"/>
    </xf>
    <xf numFmtId="2" fontId="8" fillId="4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2" fontId="10" fillId="4" borderId="31" xfId="0" applyNumberFormat="1" applyFont="1" applyFill="1" applyBorder="1" applyAlignment="1">
      <alignment horizontal="center"/>
    </xf>
    <xf numFmtId="49" fontId="15" fillId="3" borderId="34" xfId="0" applyNumberFormat="1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BD4B4"/>
      <rgbColor rgb="FFFFFFFF"/>
      <rgbColor rgb="FFFCF305"/>
      <rgbColor rgb="FFB6DDE8"/>
      <rgbColor rgb="FFCCFFFF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336550</xdr:colOff>
      <xdr:row>8</xdr:row>
      <xdr:rowOff>133348</xdr:rowOff>
    </xdr:from>
    <xdr:to>
      <xdr:col>6</xdr:col>
      <xdr:colOff>1373043</xdr:colOff>
      <xdr:row>12</xdr:row>
      <xdr:rowOff>9522</xdr:rowOff>
    </xdr:to>
    <xdr:pic>
      <xdr:nvPicPr>
        <xdr:cNvPr id="2" name="Immagine 2" descr="Immag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67650" y="2240278"/>
          <a:ext cx="1036494" cy="85153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960" y="0"/>
              </a:moveTo>
              <a:cubicBezTo>
                <a:pt x="1327" y="0"/>
                <a:pt x="0" y="1615"/>
                <a:pt x="0" y="3603"/>
              </a:cubicBezTo>
              <a:lnTo>
                <a:pt x="0" y="17997"/>
              </a:lnTo>
              <a:cubicBezTo>
                <a:pt x="0" y="19985"/>
                <a:pt x="1327" y="21600"/>
                <a:pt x="2960" y="21600"/>
              </a:cubicBezTo>
              <a:lnTo>
                <a:pt x="18640" y="21600"/>
              </a:lnTo>
              <a:cubicBezTo>
                <a:pt x="20273" y="21600"/>
                <a:pt x="21600" y="19985"/>
                <a:pt x="21600" y="17997"/>
              </a:cubicBezTo>
              <a:lnTo>
                <a:pt x="21600" y="3603"/>
              </a:lnTo>
              <a:cubicBezTo>
                <a:pt x="21600" y="1615"/>
                <a:pt x="20273" y="0"/>
                <a:pt x="18640" y="0"/>
              </a:cubicBezTo>
              <a:lnTo>
                <a:pt x="2960" y="0"/>
              </a:lnTo>
              <a:close/>
            </a:path>
          </a:pathLst>
        </a:custGeom>
        <a:ln w="12700" cap="flat">
          <a:noFill/>
          <a:miter lim="400000"/>
        </a:ln>
        <a:effectLst>
          <a:outerShdw blurRad="152400" dist="12000" dir="900000" rotWithShape="0">
            <a:srgbClr val="000000">
              <a:alpha val="3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336550</xdr:colOff>
      <xdr:row>8</xdr:row>
      <xdr:rowOff>133348</xdr:rowOff>
    </xdr:from>
    <xdr:to>
      <xdr:col>6</xdr:col>
      <xdr:colOff>1373043</xdr:colOff>
      <xdr:row>12</xdr:row>
      <xdr:rowOff>9522</xdr:rowOff>
    </xdr:to>
    <xdr:pic>
      <xdr:nvPicPr>
        <xdr:cNvPr id="4" name="Immagine 2" descr="Immag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67650" y="2240278"/>
          <a:ext cx="1036494" cy="85153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960" y="0"/>
              </a:moveTo>
              <a:cubicBezTo>
                <a:pt x="1327" y="0"/>
                <a:pt x="0" y="1615"/>
                <a:pt x="0" y="3603"/>
              </a:cubicBezTo>
              <a:lnTo>
                <a:pt x="0" y="17997"/>
              </a:lnTo>
              <a:cubicBezTo>
                <a:pt x="0" y="19985"/>
                <a:pt x="1327" y="21600"/>
                <a:pt x="2960" y="21600"/>
              </a:cubicBezTo>
              <a:lnTo>
                <a:pt x="18640" y="21600"/>
              </a:lnTo>
              <a:cubicBezTo>
                <a:pt x="20273" y="21600"/>
                <a:pt x="21600" y="19985"/>
                <a:pt x="21600" y="17997"/>
              </a:cubicBezTo>
              <a:lnTo>
                <a:pt x="21600" y="3603"/>
              </a:lnTo>
              <a:cubicBezTo>
                <a:pt x="21600" y="1615"/>
                <a:pt x="20273" y="0"/>
                <a:pt x="18640" y="0"/>
              </a:cubicBezTo>
              <a:lnTo>
                <a:pt x="2960" y="0"/>
              </a:lnTo>
              <a:close/>
            </a:path>
          </a:pathLst>
        </a:custGeom>
        <a:ln w="12700" cap="flat">
          <a:noFill/>
          <a:miter lim="400000"/>
        </a:ln>
        <a:effectLst>
          <a:outerShdw blurRad="152400" dist="12000" dir="900000" rotWithShape="0">
            <a:srgbClr val="000000">
              <a:alpha val="3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workbookViewId="0">
      <selection activeCell="B9" sqref="B9"/>
    </sheetView>
  </sheetViews>
  <sheetFormatPr defaultColWidth="8.7109375" defaultRowHeight="12.75" customHeight="1"/>
  <cols>
    <col min="1" max="1" width="4.28515625" style="1" customWidth="1"/>
    <col min="2" max="2" width="42.28515625" style="1" customWidth="1"/>
    <col min="3" max="4" width="8.7109375" style="1" customWidth="1"/>
    <col min="5" max="5" width="10.28515625" style="1" customWidth="1"/>
    <col min="6" max="6" width="24.42578125" style="1" customWidth="1"/>
    <col min="7" max="7" width="25.85546875" style="1" customWidth="1"/>
    <col min="8" max="8" width="8.7109375" style="1" customWidth="1"/>
    <col min="9" max="16384" width="8.7109375" style="1"/>
  </cols>
  <sheetData>
    <row r="1" spans="1:7" ht="39.950000000000003" customHeight="1">
      <c r="A1" s="2"/>
      <c r="B1" s="133" t="s">
        <v>0</v>
      </c>
      <c r="C1" s="134"/>
      <c r="D1" s="134"/>
      <c r="E1" s="134"/>
      <c r="F1" s="135"/>
      <c r="G1" s="136"/>
    </row>
    <row r="2" spans="1:7" ht="18" customHeight="1">
      <c r="A2" s="3"/>
      <c r="B2" s="4" t="s">
        <v>1</v>
      </c>
      <c r="C2" s="137">
        <v>44639</v>
      </c>
      <c r="D2" s="138"/>
      <c r="E2" s="139"/>
      <c r="F2" s="5" t="s">
        <v>2</v>
      </c>
      <c r="G2" s="6">
        <v>332</v>
      </c>
    </row>
    <row r="3" spans="1:7" ht="18" customHeight="1">
      <c r="A3" s="3"/>
      <c r="B3" s="7" t="s">
        <v>3</v>
      </c>
      <c r="C3" s="140" t="s">
        <v>4</v>
      </c>
      <c r="D3" s="141"/>
      <c r="E3" s="141"/>
      <c r="F3" s="8" t="s">
        <v>5</v>
      </c>
      <c r="G3" s="9" t="s">
        <v>6</v>
      </c>
    </row>
    <row r="4" spans="1:7" ht="18" customHeight="1">
      <c r="A4" s="3"/>
      <c r="B4" s="10" t="s">
        <v>7</v>
      </c>
      <c r="C4" s="142" t="s">
        <v>8</v>
      </c>
      <c r="D4" s="143"/>
      <c r="E4" s="143"/>
      <c r="F4" s="143"/>
      <c r="G4" s="144"/>
    </row>
    <row r="5" spans="1:7" ht="18" customHeight="1">
      <c r="A5" s="3"/>
      <c r="B5" s="10" t="s">
        <v>9</v>
      </c>
      <c r="C5" s="145" t="s">
        <v>10</v>
      </c>
      <c r="D5" s="146"/>
      <c r="E5" s="146"/>
      <c r="F5" s="146"/>
      <c r="G5" s="147"/>
    </row>
    <row r="6" spans="1:7" ht="18" customHeight="1">
      <c r="A6" s="3"/>
      <c r="B6" s="10" t="s">
        <v>11</v>
      </c>
      <c r="C6" s="155" t="s">
        <v>12</v>
      </c>
      <c r="D6" s="156"/>
      <c r="E6" s="156"/>
      <c r="F6" s="156"/>
      <c r="G6" s="157"/>
    </row>
    <row r="7" spans="1:7" ht="18" customHeight="1">
      <c r="A7" s="3"/>
      <c r="B7" s="11" t="s">
        <v>13</v>
      </c>
      <c r="C7" s="162" t="s">
        <v>14</v>
      </c>
      <c r="D7" s="163"/>
      <c r="E7" s="163"/>
      <c r="F7" s="163"/>
      <c r="G7" s="164"/>
    </row>
    <row r="8" spans="1:7" ht="18" customHeight="1">
      <c r="A8" s="3"/>
      <c r="B8" s="12"/>
      <c r="C8" s="13"/>
      <c r="D8" s="14"/>
      <c r="E8" s="14"/>
      <c r="F8" s="14"/>
      <c r="G8" s="15"/>
    </row>
    <row r="9" spans="1:7" ht="16.149999999999999" customHeight="1">
      <c r="A9" s="3"/>
      <c r="B9" s="16"/>
      <c r="C9" s="17"/>
      <c r="D9" s="17"/>
      <c r="E9" s="17"/>
      <c r="F9" s="17"/>
      <c r="G9" s="18"/>
    </row>
    <row r="10" spans="1:7" ht="18" customHeight="1">
      <c r="A10" s="3"/>
      <c r="B10" s="19" t="s">
        <v>15</v>
      </c>
      <c r="C10" s="20"/>
      <c r="D10" s="21"/>
      <c r="E10" s="21"/>
      <c r="F10" s="22" t="s">
        <v>16</v>
      </c>
      <c r="G10" s="18"/>
    </row>
    <row r="11" spans="1:7" ht="26.45" customHeight="1">
      <c r="A11" s="3"/>
      <c r="B11" s="23" t="s">
        <v>17</v>
      </c>
      <c r="C11" s="24">
        <v>580</v>
      </c>
      <c r="D11" s="25"/>
      <c r="E11" s="21"/>
      <c r="F11" s="26" t="s">
        <v>18</v>
      </c>
      <c r="G11" s="18"/>
    </row>
    <row r="12" spans="1:7" ht="16.149999999999999" customHeight="1">
      <c r="A12" s="3"/>
      <c r="B12" s="27"/>
      <c r="C12" s="14"/>
      <c r="D12" s="21"/>
      <c r="E12" s="21"/>
      <c r="F12" s="21"/>
      <c r="G12" s="18"/>
    </row>
    <row r="13" spans="1:7" ht="16.899999999999999" customHeight="1">
      <c r="A13" s="3"/>
      <c r="B13" s="19" t="s">
        <v>19</v>
      </c>
      <c r="C13" s="20"/>
      <c r="D13" s="21"/>
      <c r="E13" s="21"/>
      <c r="F13" s="28"/>
      <c r="G13" s="29"/>
    </row>
    <row r="14" spans="1:7" ht="15" customHeight="1">
      <c r="A14" s="3"/>
      <c r="B14" s="30" t="s">
        <v>20</v>
      </c>
      <c r="C14" s="31">
        <v>7.5</v>
      </c>
      <c r="D14" s="25"/>
      <c r="E14" s="32"/>
      <c r="F14" s="158" t="s">
        <v>21</v>
      </c>
      <c r="G14" s="160" t="s">
        <v>22</v>
      </c>
    </row>
    <row r="15" spans="1:7" ht="15" customHeight="1">
      <c r="A15" s="3"/>
      <c r="B15" s="33" t="s">
        <v>23</v>
      </c>
      <c r="C15" s="34">
        <v>1.7</v>
      </c>
      <c r="D15" s="25"/>
      <c r="E15" s="35"/>
      <c r="F15" s="159"/>
      <c r="G15" s="161"/>
    </row>
    <row r="16" spans="1:7" ht="39" customHeight="1">
      <c r="A16" s="3"/>
      <c r="B16" s="36" t="s">
        <v>24</v>
      </c>
      <c r="C16" s="37">
        <v>6.55</v>
      </c>
      <c r="D16" s="25"/>
      <c r="E16" s="35"/>
      <c r="F16" s="159"/>
      <c r="G16" s="161"/>
    </row>
    <row r="17" spans="1:7" ht="26.45" customHeight="1">
      <c r="A17" s="3"/>
      <c r="B17" s="38" t="s">
        <v>25</v>
      </c>
      <c r="C17" s="34">
        <v>6.65</v>
      </c>
      <c r="D17" s="25"/>
      <c r="E17" s="32"/>
      <c r="F17" s="148">
        <f>SUM((C16*C18))*C20</f>
        <v>27.411750000000005</v>
      </c>
      <c r="G17" s="150">
        <f>SUM((F31/3))</f>
        <v>8.4853324196592315</v>
      </c>
    </row>
    <row r="18" spans="1:7" ht="15" customHeight="1">
      <c r="A18" s="3"/>
      <c r="B18" s="33" t="s">
        <v>26</v>
      </c>
      <c r="C18" s="31">
        <v>1.35</v>
      </c>
      <c r="D18" s="25"/>
      <c r="E18" s="35"/>
      <c r="F18" s="149"/>
      <c r="G18" s="151"/>
    </row>
    <row r="19" spans="1:7" ht="15" customHeight="1">
      <c r="A19" s="3"/>
      <c r="B19" s="39" t="s">
        <v>27</v>
      </c>
      <c r="C19" s="40">
        <v>3.3</v>
      </c>
      <c r="D19" s="25"/>
      <c r="E19" s="35"/>
      <c r="F19" s="149"/>
      <c r="G19" s="152"/>
    </row>
    <row r="20" spans="1:7" ht="15" customHeight="1">
      <c r="A20" s="3"/>
      <c r="B20" s="41" t="s">
        <v>28</v>
      </c>
      <c r="C20" s="42">
        <f>IF(OR(C3="Sanpierota",C3="Sàndolo, mascareta, s'cipon"),C50,IF(C3="Topo venxian, topa",C51,C52))</f>
        <v>3.1</v>
      </c>
      <c r="D20" s="43"/>
      <c r="E20" s="32"/>
      <c r="F20" s="129" t="s">
        <v>29</v>
      </c>
      <c r="G20" s="130"/>
    </row>
    <row r="21" spans="1:7" ht="15" customHeight="1">
      <c r="A21" s="3"/>
      <c r="B21" s="39" t="s">
        <v>30</v>
      </c>
      <c r="C21" s="40"/>
      <c r="D21" s="25"/>
      <c r="E21" s="32"/>
      <c r="F21" s="153">
        <f>SUM(((F17*3)/100))+F17</f>
        <v>28.234102500000006</v>
      </c>
      <c r="G21" s="154"/>
    </row>
    <row r="22" spans="1:7" ht="15" customHeight="1">
      <c r="A22" s="3"/>
      <c r="B22" s="41" t="s">
        <v>31</v>
      </c>
      <c r="C22" s="44">
        <f>IF(OR(C3="Sanpierota",C3="Sàndolo, mascareta, s'cipon"),C55,IF(C3="Topo venxian, topa",C56,C57))</f>
        <v>4.41E-2</v>
      </c>
      <c r="D22" s="45"/>
      <c r="E22" s="35"/>
      <c r="F22" s="129" t="s">
        <v>32</v>
      </c>
      <c r="G22" s="130"/>
    </row>
    <row r="23" spans="1:7" ht="15" customHeight="1">
      <c r="A23" s="3"/>
      <c r="B23" s="46"/>
      <c r="C23" s="47"/>
      <c r="D23" s="21"/>
      <c r="E23" s="35"/>
      <c r="F23" s="131">
        <f>C11*C22</f>
        <v>25.577999999999999</v>
      </c>
      <c r="G23" s="132"/>
    </row>
    <row r="24" spans="1:7" ht="12.75" customHeight="1">
      <c r="A24" s="3"/>
      <c r="B24" s="48"/>
      <c r="C24" s="21"/>
      <c r="D24" s="21"/>
      <c r="E24" s="21"/>
      <c r="F24" s="49"/>
      <c r="G24" s="50"/>
    </row>
    <row r="25" spans="1:7" ht="16.899999999999999" customHeight="1">
      <c r="A25" s="3"/>
      <c r="B25" s="19" t="s">
        <v>33</v>
      </c>
      <c r="C25" s="20"/>
      <c r="D25" s="51">
        <f>(C26+C28+C29)/2</f>
        <v>10.225</v>
      </c>
      <c r="E25" s="52">
        <f>SUM(((C26+C28)+C29))/2</f>
        <v>10.225</v>
      </c>
      <c r="F25" s="28"/>
      <c r="G25" s="53"/>
    </row>
    <row r="26" spans="1:7" ht="15" customHeight="1">
      <c r="A26" s="3"/>
      <c r="B26" s="54" t="s">
        <v>34</v>
      </c>
      <c r="C26" s="55">
        <v>6.65</v>
      </c>
      <c r="D26" s="56">
        <f>(C27+C29+C30)/2</f>
        <v>6.75</v>
      </c>
      <c r="E26" s="57">
        <f>SUM(((C27+C30)+C29))/2</f>
        <v>6.75</v>
      </c>
      <c r="F26" s="58" t="s">
        <v>35</v>
      </c>
      <c r="G26" s="59" t="s">
        <v>36</v>
      </c>
    </row>
    <row r="27" spans="1:7" ht="15" customHeight="1">
      <c r="A27" s="3"/>
      <c r="B27" s="60" t="s">
        <v>37</v>
      </c>
      <c r="C27" s="55">
        <v>5</v>
      </c>
      <c r="D27" s="56">
        <f>(C26+C30+C31)/2</f>
        <v>8.8350000000000009</v>
      </c>
      <c r="E27" s="61">
        <f>SUM(((C31+C26)+C30))/2</f>
        <v>8.8350000000000009</v>
      </c>
      <c r="F27" s="171">
        <f>SQRT((((E25*(E25-C26))*(E25-C28))*(E25-C29)))+SQRT((((E26*(E26-C27))*(E26-C30))*(E26-C29)))</f>
        <v>25.488732262007467</v>
      </c>
      <c r="G27" s="175">
        <f>SQRT((((E27*(E27-C26))*(E27-C30))*(E27-C31)))+SQRT((((E28*(E28-C27))*(E28-C31))*(E28-C28)))</f>
        <v>25.423262255947918</v>
      </c>
    </row>
    <row r="28" spans="1:7" ht="15" customHeight="1">
      <c r="A28" s="3"/>
      <c r="B28" s="39" t="s">
        <v>38</v>
      </c>
      <c r="C28" s="55">
        <v>7.8</v>
      </c>
      <c r="D28" s="56">
        <f>(C27+C28+C31)/2</f>
        <v>10.66</v>
      </c>
      <c r="E28" s="61">
        <f>SUM(((C28+C27)+C31))/2</f>
        <v>10.66</v>
      </c>
      <c r="F28" s="159"/>
      <c r="G28" s="161"/>
    </row>
    <row r="29" spans="1:7" ht="15" customHeight="1">
      <c r="A29" s="3"/>
      <c r="B29" s="39" t="s">
        <v>39</v>
      </c>
      <c r="C29" s="55">
        <v>6</v>
      </c>
      <c r="D29" s="62"/>
      <c r="E29" s="61"/>
      <c r="F29" s="159"/>
      <c r="G29" s="176"/>
    </row>
    <row r="30" spans="1:7" ht="15" customHeight="1">
      <c r="A30" s="3"/>
      <c r="B30" s="39" t="s">
        <v>40</v>
      </c>
      <c r="C30" s="55">
        <v>2.5</v>
      </c>
      <c r="D30" s="62"/>
      <c r="E30" s="63"/>
      <c r="F30" s="177" t="s">
        <v>41</v>
      </c>
      <c r="G30" s="178"/>
    </row>
    <row r="31" spans="1:7" ht="15" customHeight="1">
      <c r="A31" s="3"/>
      <c r="B31" s="39" t="s">
        <v>42</v>
      </c>
      <c r="C31" s="55">
        <v>8.52</v>
      </c>
      <c r="D31" s="64"/>
      <c r="E31" s="63"/>
      <c r="F31" s="179">
        <f>SUM((F27+G27))/2</f>
        <v>25.455997258977693</v>
      </c>
      <c r="G31" s="178"/>
    </row>
    <row r="32" spans="1:7" ht="13.15" customHeight="1">
      <c r="A32" s="3"/>
      <c r="B32" s="65"/>
      <c r="C32" s="14"/>
      <c r="D32" s="66"/>
      <c r="E32" s="66"/>
      <c r="F32" s="67"/>
      <c r="G32" s="68"/>
    </row>
    <row r="33" spans="1:7" ht="16.899999999999999" customHeight="1">
      <c r="A33" s="3"/>
      <c r="B33" s="19" t="s">
        <v>43</v>
      </c>
      <c r="C33" s="20"/>
      <c r="D33" s="66"/>
      <c r="E33" s="69">
        <f>SUM(((C34+C36)+C37))/2</f>
        <v>5.43</v>
      </c>
      <c r="F33" s="28"/>
      <c r="G33" s="70"/>
    </row>
    <row r="34" spans="1:7" ht="15" customHeight="1">
      <c r="A34" s="3"/>
      <c r="B34" s="54" t="s">
        <v>34</v>
      </c>
      <c r="C34" s="71">
        <v>3.68</v>
      </c>
      <c r="D34" s="62"/>
      <c r="E34" s="72">
        <f>SUM(((C35+C38)+C37))/2</f>
        <v>3.54</v>
      </c>
      <c r="F34" s="73" t="s">
        <v>44</v>
      </c>
      <c r="G34" s="74" t="s">
        <v>45</v>
      </c>
    </row>
    <row r="35" spans="1:7" ht="15" customHeight="1">
      <c r="A35" s="3"/>
      <c r="B35" s="39" t="s">
        <v>37</v>
      </c>
      <c r="C35" s="71">
        <v>2.8</v>
      </c>
      <c r="D35" s="62"/>
      <c r="E35" s="61">
        <f>SUM(((C34+C39)+C38))/2</f>
        <v>4.3899999999999997</v>
      </c>
      <c r="F35" s="180">
        <f>SQRT((((E33*(E33-C34))*(E33-C36))*(E33-C37)))+SQRT((((E34*(E34-C35))*(E34-C38))*(E34-C37)))</f>
        <v>7.046326070312249</v>
      </c>
      <c r="G35" s="181">
        <f>SQRT((((E35*(E35-C34))*(E35-C38))*(E35-C39)))+SQRT((((E36*(E36-C35))*(E36-C39))*(E36-C36)))</f>
        <v>7.2456219083745088</v>
      </c>
    </row>
    <row r="36" spans="1:7" ht="15" customHeight="1">
      <c r="A36" s="3"/>
      <c r="B36" s="39" t="s">
        <v>38</v>
      </c>
      <c r="C36" s="71">
        <v>4</v>
      </c>
      <c r="D36" s="62"/>
      <c r="E36" s="72">
        <f>SUM(((C35+C39)+C36))/2</f>
        <v>5.4</v>
      </c>
      <c r="F36" s="159"/>
      <c r="G36" s="161"/>
    </row>
    <row r="37" spans="1:7" ht="15" customHeight="1">
      <c r="A37" s="3"/>
      <c r="B37" s="39" t="s">
        <v>39</v>
      </c>
      <c r="C37" s="71">
        <v>3.18</v>
      </c>
      <c r="D37" s="62"/>
      <c r="E37" s="61"/>
      <c r="F37" s="159"/>
      <c r="G37" s="176"/>
    </row>
    <row r="38" spans="1:7" ht="15" customHeight="1">
      <c r="A38" s="3"/>
      <c r="B38" s="39" t="s">
        <v>40</v>
      </c>
      <c r="C38" s="71">
        <v>1.1000000000000001</v>
      </c>
      <c r="D38" s="25"/>
      <c r="E38" s="75">
        <f>SUM(((C39+C35)+C36))/2</f>
        <v>5.4</v>
      </c>
      <c r="F38" s="182" t="s">
        <v>46</v>
      </c>
      <c r="G38" s="130"/>
    </row>
    <row r="39" spans="1:7" ht="15" customHeight="1">
      <c r="A39" s="3"/>
      <c r="B39" s="39" t="s">
        <v>42</v>
      </c>
      <c r="C39" s="71">
        <v>4</v>
      </c>
      <c r="D39" s="25"/>
      <c r="E39" s="32"/>
      <c r="F39" s="183">
        <f>SUM((F35+G35))/2</f>
        <v>7.1459739893433785</v>
      </c>
      <c r="G39" s="178"/>
    </row>
    <row r="40" spans="1:7" ht="13.15" customHeight="1">
      <c r="A40" s="3"/>
      <c r="B40" s="76"/>
      <c r="C40" s="77"/>
      <c r="D40" s="78"/>
      <c r="E40" s="21"/>
      <c r="F40" s="79"/>
      <c r="G40" s="80"/>
    </row>
    <row r="41" spans="1:7" ht="16.899999999999999" customHeight="1">
      <c r="A41" s="3"/>
      <c r="B41" s="19" t="s">
        <v>47</v>
      </c>
      <c r="C41" s="81" t="s">
        <v>48</v>
      </c>
      <c r="D41" s="81" t="s">
        <v>49</v>
      </c>
      <c r="E41" s="82">
        <f>SUM(((C42+C43)+C44))/2</f>
        <v>4.75</v>
      </c>
      <c r="F41" s="73" t="s">
        <v>50</v>
      </c>
      <c r="G41" s="74" t="s">
        <v>51</v>
      </c>
    </row>
    <row r="42" spans="1:7" ht="15" customHeight="1">
      <c r="A42" s="3"/>
      <c r="B42" s="54" t="s">
        <v>52</v>
      </c>
      <c r="C42" s="83">
        <v>4.3</v>
      </c>
      <c r="D42" s="55">
        <v>6</v>
      </c>
      <c r="E42" s="84">
        <f>SUM(((D42+D43)+D44))/2</f>
        <v>6.65</v>
      </c>
      <c r="F42" s="165">
        <f>SQRT((((E41*(E41-C42))*(E41-C43))*(E41-C44)))</f>
        <v>3.1433411762008912</v>
      </c>
      <c r="G42" s="168">
        <f>SQRT((((E42*(E42-D42))*(E42-D43))*(E42-D44)))</f>
        <v>6.2293855034024048</v>
      </c>
    </row>
    <row r="43" spans="1:7" ht="15" customHeight="1">
      <c r="A43" s="3"/>
      <c r="B43" s="39" t="s">
        <v>53</v>
      </c>
      <c r="C43" s="83">
        <v>2.6</v>
      </c>
      <c r="D43" s="55">
        <v>3.5</v>
      </c>
      <c r="E43" s="85"/>
      <c r="F43" s="166"/>
      <c r="G43" s="169"/>
    </row>
    <row r="44" spans="1:7" ht="15" customHeight="1">
      <c r="A44" s="3"/>
      <c r="B44" s="39" t="s">
        <v>54</v>
      </c>
      <c r="C44" s="83">
        <v>2.6</v>
      </c>
      <c r="D44" s="55">
        <v>3.8</v>
      </c>
      <c r="E44" s="85"/>
      <c r="F44" s="167"/>
      <c r="G44" s="170"/>
    </row>
    <row r="45" spans="1:7" ht="13.15" customHeight="1">
      <c r="A45" s="3"/>
      <c r="B45" s="86"/>
      <c r="C45" s="14"/>
      <c r="D45" s="14"/>
      <c r="E45" s="21"/>
      <c r="F45" s="79"/>
      <c r="G45" s="80"/>
    </row>
    <row r="46" spans="1:7" ht="17.45" customHeight="1">
      <c r="A46" s="3"/>
      <c r="B46" s="7" t="s">
        <v>55</v>
      </c>
      <c r="C46" s="43"/>
      <c r="D46" s="21"/>
      <c r="E46" s="32"/>
      <c r="F46" s="87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88"/>
    </row>
    <row r="47" spans="1:7" ht="12.75" customHeight="1">
      <c r="A47" s="3"/>
      <c r="B47" s="89"/>
      <c r="C47" s="21"/>
      <c r="D47" s="21"/>
      <c r="E47" s="21"/>
      <c r="F47" s="67"/>
      <c r="G47" s="68"/>
    </row>
    <row r="48" spans="1:7" ht="12.75" customHeight="1">
      <c r="A48" s="3"/>
      <c r="B48" s="90"/>
      <c r="C48" s="21"/>
      <c r="D48" s="21"/>
      <c r="E48" s="28"/>
      <c r="F48" s="28"/>
      <c r="G48" s="91"/>
    </row>
    <row r="49" spans="1:7" ht="16.149999999999999" customHeight="1">
      <c r="A49" s="3"/>
      <c r="B49" s="19" t="s">
        <v>56</v>
      </c>
      <c r="C49" s="92"/>
      <c r="D49" s="32"/>
      <c r="E49" s="172" t="s">
        <v>57</v>
      </c>
      <c r="F49" s="173"/>
      <c r="G49" s="174"/>
    </row>
    <row r="50" spans="1:7" ht="15" customHeight="1">
      <c r="A50" s="3"/>
      <c r="B50" s="93" t="s">
        <v>58</v>
      </c>
      <c r="C50" s="94">
        <v>3</v>
      </c>
      <c r="D50" s="95"/>
      <c r="E50" s="116"/>
      <c r="F50" s="117"/>
      <c r="G50" s="118"/>
    </row>
    <row r="51" spans="1:7" ht="15" customHeight="1">
      <c r="A51" s="3"/>
      <c r="B51" s="96" t="s">
        <v>59</v>
      </c>
      <c r="C51" s="94">
        <v>3.1</v>
      </c>
      <c r="D51" s="95"/>
      <c r="E51" s="119" t="s">
        <v>60</v>
      </c>
      <c r="F51" s="120"/>
      <c r="G51" s="121"/>
    </row>
    <row r="52" spans="1:7" ht="15" customHeight="1">
      <c r="A52" s="3"/>
      <c r="B52" s="96" t="s">
        <v>61</v>
      </c>
      <c r="C52" s="94">
        <v>3.25</v>
      </c>
      <c r="D52" s="97"/>
      <c r="E52" s="122" t="s">
        <v>62</v>
      </c>
      <c r="F52" s="123"/>
      <c r="G52" s="124"/>
    </row>
    <row r="53" spans="1:7" ht="15" customHeight="1">
      <c r="A53" s="3"/>
      <c r="B53" s="65"/>
      <c r="C53" s="98"/>
      <c r="D53" s="99"/>
      <c r="E53" s="125"/>
      <c r="F53" s="120"/>
      <c r="G53" s="121"/>
    </row>
    <row r="54" spans="1:7" ht="16.149999999999999" customHeight="1">
      <c r="A54" s="100"/>
      <c r="B54" s="19" t="s">
        <v>63</v>
      </c>
      <c r="C54" s="92"/>
      <c r="D54" s="35"/>
      <c r="E54" s="126"/>
      <c r="F54" s="127"/>
      <c r="G54" s="128"/>
    </row>
    <row r="55" spans="1:7" ht="15" customHeight="1">
      <c r="A55" s="100"/>
      <c r="B55" s="93" t="s">
        <v>58</v>
      </c>
      <c r="C55" s="44">
        <v>4.3299999999999998E-2</v>
      </c>
      <c r="D55" s="101"/>
      <c r="E55" s="126"/>
      <c r="F55" s="127"/>
      <c r="G55" s="128"/>
    </row>
    <row r="56" spans="1:7" ht="15" customHeight="1">
      <c r="A56" s="100"/>
      <c r="B56" s="96" t="s">
        <v>59</v>
      </c>
      <c r="C56" s="44">
        <v>4.41E-2</v>
      </c>
      <c r="D56" s="101"/>
      <c r="E56" s="110"/>
      <c r="F56" s="111"/>
      <c r="G56" s="112"/>
    </row>
    <row r="57" spans="1:7" ht="15" customHeight="1">
      <c r="A57" s="102"/>
      <c r="B57" s="103" t="s">
        <v>61</v>
      </c>
      <c r="C57" s="104">
        <v>2.6800000000000001E-2</v>
      </c>
      <c r="D57" s="105"/>
      <c r="E57" s="113"/>
      <c r="F57" s="114"/>
      <c r="G57" s="115"/>
    </row>
  </sheetData>
  <sheetProtection algorithmName="SHA-512" hashValue="bTwVBzooUnP7y5w86wUDjR0Ojton/1Qk2w/2GiH8SkvZs5Z83ry/e+TGSVEItpDI0L1J2T4nfeFj/KEWdIyUzg==" saltValue="p/nWBd/eeNUfKXqKpVMSC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dataValidations count="1">
    <dataValidation type="list" allowBlank="1" showInputMessage="1" showErrorMessage="1" sqref="C3:E3" xr:uid="{00000000-0002-0000-0000-000000000000}">
      <formula1>"Sanpierota"</formula1>
    </dataValidation>
  </dataValidations>
  <pageMargins left="0.23622000000000001" right="0.23622000000000001" top="0.748031" bottom="0.748031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"/>
  <sheetViews>
    <sheetView showGridLines="0" workbookViewId="0"/>
  </sheetViews>
  <sheetFormatPr defaultColWidth="8.7109375" defaultRowHeight="12.75" customHeight="1"/>
  <cols>
    <col min="1" max="1" width="4.28515625" style="106" customWidth="1"/>
    <col min="2" max="2" width="42.28515625" style="106" customWidth="1"/>
    <col min="3" max="4" width="8.7109375" style="106" customWidth="1"/>
    <col min="5" max="5" width="10.28515625" style="106" customWidth="1"/>
    <col min="6" max="6" width="24.42578125" style="106" customWidth="1"/>
    <col min="7" max="7" width="25.85546875" style="106" customWidth="1"/>
    <col min="8" max="8" width="8.7109375" style="106" customWidth="1"/>
    <col min="9" max="16384" width="8.7109375" style="106"/>
  </cols>
  <sheetData>
    <row r="1" spans="1:7" ht="39.950000000000003" customHeight="1">
      <c r="A1" s="2"/>
      <c r="B1" s="133" t="s">
        <v>0</v>
      </c>
      <c r="C1" s="134"/>
      <c r="D1" s="134"/>
      <c r="E1" s="134"/>
      <c r="F1" s="135"/>
      <c r="G1" s="136"/>
    </row>
    <row r="2" spans="1:7" ht="18" customHeight="1">
      <c r="A2" s="3"/>
      <c r="B2" s="4" t="s">
        <v>1</v>
      </c>
      <c r="C2" s="137">
        <v>44639</v>
      </c>
      <c r="D2" s="138"/>
      <c r="E2" s="139"/>
      <c r="F2" s="5" t="s">
        <v>2</v>
      </c>
      <c r="G2" s="6">
        <v>332</v>
      </c>
    </row>
    <row r="3" spans="1:7" ht="18" customHeight="1">
      <c r="A3" s="3"/>
      <c r="B3" s="7" t="s">
        <v>3</v>
      </c>
      <c r="C3" s="140" t="s">
        <v>4</v>
      </c>
      <c r="D3" s="141"/>
      <c r="E3" s="141"/>
      <c r="F3" s="8" t="s">
        <v>5</v>
      </c>
      <c r="G3" s="9" t="s">
        <v>6</v>
      </c>
    </row>
    <row r="4" spans="1:7" ht="18" customHeight="1">
      <c r="A4" s="3"/>
      <c r="B4" s="10" t="s">
        <v>7</v>
      </c>
      <c r="C4" s="142" t="s">
        <v>8</v>
      </c>
      <c r="D4" s="143"/>
      <c r="E4" s="143"/>
      <c r="F4" s="143"/>
      <c r="G4" s="144"/>
    </row>
    <row r="5" spans="1:7" ht="18" customHeight="1">
      <c r="A5" s="3"/>
      <c r="B5" s="10" t="s">
        <v>9</v>
      </c>
      <c r="C5" s="145" t="s">
        <v>10</v>
      </c>
      <c r="D5" s="146"/>
      <c r="E5" s="146"/>
      <c r="F5" s="146"/>
      <c r="G5" s="147"/>
    </row>
    <row r="6" spans="1:7" ht="18" customHeight="1">
      <c r="A6" s="3"/>
      <c r="B6" s="10" t="s">
        <v>11</v>
      </c>
      <c r="C6" s="155" t="s">
        <v>12</v>
      </c>
      <c r="D6" s="156"/>
      <c r="E6" s="156"/>
      <c r="F6" s="156"/>
      <c r="G6" s="157"/>
    </row>
    <row r="7" spans="1:7" ht="18" customHeight="1">
      <c r="A7" s="3"/>
      <c r="B7" s="11" t="s">
        <v>13</v>
      </c>
      <c r="C7" s="162" t="s">
        <v>14</v>
      </c>
      <c r="D7" s="163"/>
      <c r="E7" s="163"/>
      <c r="F7" s="163"/>
      <c r="G7" s="164"/>
    </row>
    <row r="8" spans="1:7" ht="18" customHeight="1">
      <c r="A8" s="3"/>
      <c r="B8" s="12"/>
      <c r="C8" s="13"/>
      <c r="D8" s="14"/>
      <c r="E8" s="14"/>
      <c r="F8" s="14"/>
      <c r="G8" s="15"/>
    </row>
    <row r="9" spans="1:7" ht="16.149999999999999" customHeight="1">
      <c r="A9" s="3"/>
      <c r="B9" s="16"/>
      <c r="C9" s="17"/>
      <c r="D9" s="17"/>
      <c r="E9" s="17"/>
      <c r="F9" s="17"/>
      <c r="G9" s="18"/>
    </row>
    <row r="10" spans="1:7" ht="18" customHeight="1">
      <c r="A10" s="3"/>
      <c r="B10" s="19" t="s">
        <v>15</v>
      </c>
      <c r="C10" s="20"/>
      <c r="D10" s="21"/>
      <c r="E10" s="21"/>
      <c r="F10" s="22" t="s">
        <v>16</v>
      </c>
      <c r="G10" s="18"/>
    </row>
    <row r="11" spans="1:7" ht="26.45" customHeight="1">
      <c r="A11" s="3"/>
      <c r="B11" s="23" t="s">
        <v>17</v>
      </c>
      <c r="C11" s="24">
        <v>580</v>
      </c>
      <c r="D11" s="25"/>
      <c r="E11" s="21"/>
      <c r="F11" s="26" t="s">
        <v>18</v>
      </c>
      <c r="G11" s="18"/>
    </row>
    <row r="12" spans="1:7" ht="16.149999999999999" customHeight="1">
      <c r="A12" s="3"/>
      <c r="B12" s="27"/>
      <c r="C12" s="14"/>
      <c r="D12" s="21"/>
      <c r="E12" s="21"/>
      <c r="F12" s="21"/>
      <c r="G12" s="18"/>
    </row>
    <row r="13" spans="1:7" ht="16.899999999999999" customHeight="1">
      <c r="A13" s="3"/>
      <c r="B13" s="19" t="s">
        <v>19</v>
      </c>
      <c r="C13" s="20"/>
      <c r="D13" s="21"/>
      <c r="E13" s="21"/>
      <c r="F13" s="28"/>
      <c r="G13" s="29"/>
    </row>
    <row r="14" spans="1:7" ht="15" customHeight="1">
      <c r="A14" s="3"/>
      <c r="B14" s="30" t="s">
        <v>20</v>
      </c>
      <c r="C14" s="31">
        <v>7.5</v>
      </c>
      <c r="D14" s="25"/>
      <c r="E14" s="32"/>
      <c r="F14" s="158" t="s">
        <v>21</v>
      </c>
      <c r="G14" s="160" t="s">
        <v>22</v>
      </c>
    </row>
    <row r="15" spans="1:7" ht="15" customHeight="1">
      <c r="A15" s="3"/>
      <c r="B15" s="33" t="s">
        <v>23</v>
      </c>
      <c r="C15" s="34">
        <v>1.7</v>
      </c>
      <c r="D15" s="25"/>
      <c r="E15" s="35"/>
      <c r="F15" s="159"/>
      <c r="G15" s="161"/>
    </row>
    <row r="16" spans="1:7" ht="39" customHeight="1">
      <c r="A16" s="3"/>
      <c r="B16" s="36" t="s">
        <v>24</v>
      </c>
      <c r="C16" s="37">
        <v>6.55</v>
      </c>
      <c r="D16" s="25"/>
      <c r="E16" s="35"/>
      <c r="F16" s="159"/>
      <c r="G16" s="161"/>
    </row>
    <row r="17" spans="1:7" ht="26.45" customHeight="1">
      <c r="A17" s="3"/>
      <c r="B17" s="38" t="s">
        <v>25</v>
      </c>
      <c r="C17" s="34">
        <v>6.65</v>
      </c>
      <c r="D17" s="25"/>
      <c r="E17" s="32"/>
      <c r="F17" s="148">
        <f>SUM((C16*C18))*C20</f>
        <v>27.411750000000005</v>
      </c>
      <c r="G17" s="150">
        <f>SUM((F31/3))</f>
        <v>7.9576236819406887</v>
      </c>
    </row>
    <row r="18" spans="1:7" ht="15" customHeight="1">
      <c r="A18" s="3"/>
      <c r="B18" s="33" t="s">
        <v>26</v>
      </c>
      <c r="C18" s="31">
        <v>1.35</v>
      </c>
      <c r="D18" s="25"/>
      <c r="E18" s="35"/>
      <c r="F18" s="149"/>
      <c r="G18" s="151"/>
    </row>
    <row r="19" spans="1:7" ht="15" customHeight="1">
      <c r="A19" s="3"/>
      <c r="B19" s="39" t="s">
        <v>27</v>
      </c>
      <c r="C19" s="34">
        <v>3.3</v>
      </c>
      <c r="D19" s="25"/>
      <c r="E19" s="35"/>
      <c r="F19" s="149"/>
      <c r="G19" s="152"/>
    </row>
    <row r="20" spans="1:7" ht="15" customHeight="1">
      <c r="A20" s="3"/>
      <c r="B20" s="41" t="s">
        <v>28</v>
      </c>
      <c r="C20" s="107">
        <f>IF(OR(C3="Sanpierota",C3="Sàndolo, mascareta, s'cipon"),C50,IF(C3="Topo venxian, topa",C51,C52))</f>
        <v>3.1</v>
      </c>
      <c r="D20" s="43"/>
      <c r="E20" s="32"/>
      <c r="F20" s="129" t="s">
        <v>29</v>
      </c>
      <c r="G20" s="130"/>
    </row>
    <row r="21" spans="1:7" ht="15" customHeight="1">
      <c r="A21" s="3"/>
      <c r="B21" s="39" t="s">
        <v>30</v>
      </c>
      <c r="C21" s="108" t="s">
        <v>64</v>
      </c>
      <c r="D21" s="25"/>
      <c r="E21" s="32"/>
      <c r="F21" s="153">
        <f>SUM(((F17*3)/100))+F17</f>
        <v>28.234102500000006</v>
      </c>
      <c r="G21" s="154"/>
    </row>
    <row r="22" spans="1:7" ht="15" customHeight="1">
      <c r="A22" s="3"/>
      <c r="B22" s="41" t="s">
        <v>31</v>
      </c>
      <c r="C22" s="109">
        <f>IF(OR(C3="Sanpierota",C3="Sàndolo, mascareta, s'cipon"),C55,IF(C3="Topo venxian, topa",C56,C57))</f>
        <v>4.41E-2</v>
      </c>
      <c r="D22" s="45"/>
      <c r="E22" s="35"/>
      <c r="F22" s="129" t="s">
        <v>32</v>
      </c>
      <c r="G22" s="130"/>
    </row>
    <row r="23" spans="1:7" ht="15" customHeight="1">
      <c r="A23" s="3"/>
      <c r="B23" s="46"/>
      <c r="C23" s="47"/>
      <c r="D23" s="21"/>
      <c r="E23" s="35"/>
      <c r="F23" s="131">
        <f>C11*C22</f>
        <v>25.577999999999999</v>
      </c>
      <c r="G23" s="132"/>
    </row>
    <row r="24" spans="1:7" ht="12.75" customHeight="1">
      <c r="A24" s="3"/>
      <c r="B24" s="48"/>
      <c r="C24" s="21"/>
      <c r="D24" s="21"/>
      <c r="E24" s="21"/>
      <c r="F24" s="49"/>
      <c r="G24" s="50"/>
    </row>
    <row r="25" spans="1:7" ht="16.899999999999999" customHeight="1">
      <c r="A25" s="3"/>
      <c r="B25" s="19" t="s">
        <v>33</v>
      </c>
      <c r="C25" s="20"/>
      <c r="D25" s="51">
        <f>(C26+C28+C29)/2</f>
        <v>9.9400000000000013</v>
      </c>
      <c r="E25" s="52">
        <f>SUM(((C26+C28)+C29))/2</f>
        <v>9.9400000000000013</v>
      </c>
      <c r="F25" s="28"/>
      <c r="G25" s="53"/>
    </row>
    <row r="26" spans="1:7" ht="15" customHeight="1">
      <c r="A26" s="3"/>
      <c r="B26" s="54" t="s">
        <v>34</v>
      </c>
      <c r="C26" s="55">
        <v>6.2</v>
      </c>
      <c r="D26" s="56">
        <f>(C27+C29+C30)/2</f>
        <v>6.66</v>
      </c>
      <c r="E26" s="57">
        <f>SUM(((C27+C30)+C29))/2</f>
        <v>6.66</v>
      </c>
      <c r="F26" s="58" t="s">
        <v>35</v>
      </c>
      <c r="G26" s="59" t="s">
        <v>36</v>
      </c>
    </row>
    <row r="27" spans="1:7" ht="15" customHeight="1">
      <c r="A27" s="3"/>
      <c r="B27" s="60" t="s">
        <v>37</v>
      </c>
      <c r="C27" s="55">
        <v>4.79</v>
      </c>
      <c r="D27" s="56">
        <f>(C26+C30+C31)/2</f>
        <v>8.3649999999999984</v>
      </c>
      <c r="E27" s="61">
        <f>SUM(((C31+C26)+C30))/2</f>
        <v>8.3650000000000002</v>
      </c>
      <c r="F27" s="171">
        <f>SQRT((((E25*(E25-C26))*(E25-C28))*(E25-C29)))+SQRT((((E26*(E26-C27))*(E26-C30))*(E26-C29)))</f>
        <v>23.957772106178286</v>
      </c>
      <c r="G27" s="175">
        <f>SQRT((((E27*(E27-C26))*(E27-C30))*(E27-C31)))+SQRT((((E28*(E28-C27))*(E28-C31))*(E28-C28)))</f>
        <v>23.787969985465843</v>
      </c>
    </row>
    <row r="28" spans="1:7" ht="15" customHeight="1">
      <c r="A28" s="3"/>
      <c r="B28" s="39" t="s">
        <v>38</v>
      </c>
      <c r="C28" s="55">
        <v>7.65</v>
      </c>
      <c r="D28" s="56">
        <f>(C27+C28+C31)/2</f>
        <v>10.234999999999999</v>
      </c>
      <c r="E28" s="61">
        <f>SUM(((C28+C27)+C31))/2</f>
        <v>10.234999999999999</v>
      </c>
      <c r="F28" s="159"/>
      <c r="G28" s="161"/>
    </row>
    <row r="29" spans="1:7" ht="15" customHeight="1">
      <c r="A29" s="3"/>
      <c r="B29" s="39" t="s">
        <v>39</v>
      </c>
      <c r="C29" s="55">
        <v>6.03</v>
      </c>
      <c r="D29" s="62"/>
      <c r="E29" s="61"/>
      <c r="F29" s="159"/>
      <c r="G29" s="176"/>
    </row>
    <row r="30" spans="1:7" ht="15" customHeight="1">
      <c r="A30" s="3"/>
      <c r="B30" s="39" t="s">
        <v>40</v>
      </c>
      <c r="C30" s="55">
        <v>2.5</v>
      </c>
      <c r="D30" s="62"/>
      <c r="E30" s="63"/>
      <c r="F30" s="177" t="s">
        <v>41</v>
      </c>
      <c r="G30" s="178"/>
    </row>
    <row r="31" spans="1:7" ht="15" customHeight="1">
      <c r="A31" s="3"/>
      <c r="B31" s="39" t="s">
        <v>42</v>
      </c>
      <c r="C31" s="55">
        <v>8.0299999999999994</v>
      </c>
      <c r="D31" s="64"/>
      <c r="E31" s="63"/>
      <c r="F31" s="179">
        <f>SUM((F27+G27))/2</f>
        <v>23.872871045822066</v>
      </c>
      <c r="G31" s="178"/>
    </row>
    <row r="32" spans="1:7" ht="13.15" customHeight="1">
      <c r="A32" s="3"/>
      <c r="B32" s="65"/>
      <c r="C32" s="14"/>
      <c r="D32" s="66"/>
      <c r="E32" s="66"/>
      <c r="F32" s="67"/>
      <c r="G32" s="68"/>
    </row>
    <row r="33" spans="1:7" ht="16.899999999999999" customHeight="1">
      <c r="A33" s="3"/>
      <c r="B33" s="19" t="s">
        <v>43</v>
      </c>
      <c r="C33" s="20"/>
      <c r="D33" s="66"/>
      <c r="E33" s="69">
        <f>SUM(((C34+C36)+C37))/2</f>
        <v>5.43</v>
      </c>
      <c r="F33" s="28"/>
      <c r="G33" s="70"/>
    </row>
    <row r="34" spans="1:7" ht="15" customHeight="1">
      <c r="A34" s="3"/>
      <c r="B34" s="54" t="s">
        <v>34</v>
      </c>
      <c r="C34" s="71">
        <v>3.68</v>
      </c>
      <c r="D34" s="62"/>
      <c r="E34" s="72">
        <f>SUM(((C35+C38)+C37))/2</f>
        <v>3.54</v>
      </c>
      <c r="F34" s="73" t="s">
        <v>44</v>
      </c>
      <c r="G34" s="74" t="s">
        <v>45</v>
      </c>
    </row>
    <row r="35" spans="1:7" ht="15" customHeight="1">
      <c r="A35" s="3"/>
      <c r="B35" s="39" t="s">
        <v>37</v>
      </c>
      <c r="C35" s="71">
        <v>2.8</v>
      </c>
      <c r="D35" s="62"/>
      <c r="E35" s="61">
        <f>SUM(((C34+C39)+C38))/2</f>
        <v>4.3899999999999997</v>
      </c>
      <c r="F35" s="180">
        <f>SQRT((((E33*(E33-C34))*(E33-C36))*(E33-C37)))+SQRT((((E34*(E34-C35))*(E34-C38))*(E34-C37)))</f>
        <v>7.046326070312249</v>
      </c>
      <c r="G35" s="181">
        <f>SQRT((((E35*(E35-C34))*(E35-C38))*(E35-C39)))+SQRT((((E36*(E36-C35))*(E36-C39))*(E36-C36)))</f>
        <v>7.2456219083745088</v>
      </c>
    </row>
    <row r="36" spans="1:7" ht="15" customHeight="1">
      <c r="A36" s="3"/>
      <c r="B36" s="39" t="s">
        <v>38</v>
      </c>
      <c r="C36" s="71">
        <v>4</v>
      </c>
      <c r="D36" s="62"/>
      <c r="E36" s="72">
        <f>SUM(((C35+C39)+C36))/2</f>
        <v>5.4</v>
      </c>
      <c r="F36" s="159"/>
      <c r="G36" s="161"/>
    </row>
    <row r="37" spans="1:7" ht="15" customHeight="1">
      <c r="A37" s="3"/>
      <c r="B37" s="39" t="s">
        <v>39</v>
      </c>
      <c r="C37" s="71">
        <v>3.18</v>
      </c>
      <c r="D37" s="62"/>
      <c r="E37" s="61"/>
      <c r="F37" s="159"/>
      <c r="G37" s="176"/>
    </row>
    <row r="38" spans="1:7" ht="15" customHeight="1">
      <c r="A38" s="3"/>
      <c r="B38" s="39" t="s">
        <v>40</v>
      </c>
      <c r="C38" s="71">
        <v>1.1000000000000001</v>
      </c>
      <c r="D38" s="25"/>
      <c r="E38" s="75">
        <f>SUM(((C39+C35)+C36))/2</f>
        <v>5.4</v>
      </c>
      <c r="F38" s="182" t="s">
        <v>46</v>
      </c>
      <c r="G38" s="130"/>
    </row>
    <row r="39" spans="1:7" ht="15" customHeight="1">
      <c r="A39" s="3"/>
      <c r="B39" s="39" t="s">
        <v>42</v>
      </c>
      <c r="C39" s="71">
        <v>4</v>
      </c>
      <c r="D39" s="25"/>
      <c r="E39" s="32"/>
      <c r="F39" s="183">
        <f>SUM((F35+G35))/2</f>
        <v>7.1459739893433785</v>
      </c>
      <c r="G39" s="178"/>
    </row>
    <row r="40" spans="1:7" ht="13.15" customHeight="1">
      <c r="A40" s="3"/>
      <c r="B40" s="76"/>
      <c r="C40" s="77"/>
      <c r="D40" s="78"/>
      <c r="E40" s="21"/>
      <c r="F40" s="79"/>
      <c r="G40" s="80"/>
    </row>
    <row r="41" spans="1:7" ht="16.899999999999999" customHeight="1">
      <c r="A41" s="3"/>
      <c r="B41" s="19" t="s">
        <v>47</v>
      </c>
      <c r="C41" s="81" t="s">
        <v>48</v>
      </c>
      <c r="D41" s="81" t="s">
        <v>49</v>
      </c>
      <c r="E41" s="82">
        <f>SUM(((C42+C43)+C44))/2</f>
        <v>4.75</v>
      </c>
      <c r="F41" s="73" t="s">
        <v>50</v>
      </c>
      <c r="G41" s="74" t="s">
        <v>51</v>
      </c>
    </row>
    <row r="42" spans="1:7" ht="15" customHeight="1">
      <c r="A42" s="3"/>
      <c r="B42" s="54" t="s">
        <v>52</v>
      </c>
      <c r="C42" s="83">
        <v>4.3</v>
      </c>
      <c r="D42" s="55">
        <v>6</v>
      </c>
      <c r="E42" s="84">
        <f>SUM(((D42+D43)+D44))/2</f>
        <v>6.65</v>
      </c>
      <c r="F42" s="165">
        <f>SQRT((((E41*(E41-C42))*(E41-C43))*(E41-C44)))</f>
        <v>3.1433411762008912</v>
      </c>
      <c r="G42" s="168">
        <f>SQRT((((E42*(E42-D42))*(E42-D43))*(E42-D44)))</f>
        <v>6.2293855034024048</v>
      </c>
    </row>
    <row r="43" spans="1:7" ht="15" customHeight="1">
      <c r="A43" s="3"/>
      <c r="B43" s="39" t="s">
        <v>53</v>
      </c>
      <c r="C43" s="83">
        <v>2.6</v>
      </c>
      <c r="D43" s="55">
        <v>3.5</v>
      </c>
      <c r="E43" s="85"/>
      <c r="F43" s="166"/>
      <c r="G43" s="169"/>
    </row>
    <row r="44" spans="1:7" ht="15" customHeight="1">
      <c r="A44" s="3"/>
      <c r="B44" s="39" t="s">
        <v>54</v>
      </c>
      <c r="C44" s="83">
        <v>2.6</v>
      </c>
      <c r="D44" s="55">
        <v>3.8</v>
      </c>
      <c r="E44" s="85"/>
      <c r="F44" s="167"/>
      <c r="G44" s="170"/>
    </row>
    <row r="45" spans="1:7" ht="13.15" customHeight="1">
      <c r="A45" s="3"/>
      <c r="B45" s="86"/>
      <c r="C45" s="14"/>
      <c r="D45" s="14"/>
      <c r="E45" s="21"/>
      <c r="F45" s="79"/>
      <c r="G45" s="80"/>
    </row>
    <row r="46" spans="1:7" ht="17.45" customHeight="1">
      <c r="A46" s="3"/>
      <c r="B46" s="7" t="s">
        <v>55</v>
      </c>
      <c r="C46" s="43"/>
      <c r="D46" s="21"/>
      <c r="E46" s="32"/>
      <c r="F46" s="87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88"/>
    </row>
    <row r="47" spans="1:7" ht="12.75" customHeight="1">
      <c r="A47" s="3"/>
      <c r="B47" s="89"/>
      <c r="C47" s="21"/>
      <c r="D47" s="21"/>
      <c r="E47" s="21"/>
      <c r="F47" s="67"/>
      <c r="G47" s="68"/>
    </row>
    <row r="48" spans="1:7" ht="12.75" customHeight="1">
      <c r="A48" s="3"/>
      <c r="B48" s="90"/>
      <c r="C48" s="21"/>
      <c r="D48" s="21"/>
      <c r="E48" s="28"/>
      <c r="F48" s="28"/>
      <c r="G48" s="91"/>
    </row>
    <row r="49" spans="1:7" ht="16.149999999999999" customHeight="1">
      <c r="A49" s="3"/>
      <c r="B49" s="19" t="s">
        <v>56</v>
      </c>
      <c r="C49" s="92"/>
      <c r="D49" s="32"/>
      <c r="E49" s="172" t="s">
        <v>57</v>
      </c>
      <c r="F49" s="173"/>
      <c r="G49" s="174"/>
    </row>
    <row r="50" spans="1:7" ht="15" customHeight="1">
      <c r="A50" s="3"/>
      <c r="B50" s="93" t="s">
        <v>58</v>
      </c>
      <c r="C50" s="94">
        <v>3</v>
      </c>
      <c r="D50" s="95"/>
      <c r="E50" s="116"/>
      <c r="F50" s="117"/>
      <c r="G50" s="118"/>
    </row>
    <row r="51" spans="1:7" ht="15" customHeight="1">
      <c r="A51" s="3"/>
      <c r="B51" s="96" t="s">
        <v>59</v>
      </c>
      <c r="C51" s="94">
        <v>3.1</v>
      </c>
      <c r="D51" s="95"/>
      <c r="E51" s="184" t="s">
        <v>60</v>
      </c>
      <c r="F51" s="120"/>
      <c r="G51" s="121"/>
    </row>
    <row r="52" spans="1:7" ht="15" customHeight="1">
      <c r="A52" s="3"/>
      <c r="B52" s="96" t="s">
        <v>61</v>
      </c>
      <c r="C52" s="94">
        <v>3.25</v>
      </c>
      <c r="D52" s="97"/>
      <c r="E52" s="184" t="s">
        <v>62</v>
      </c>
      <c r="F52" s="123"/>
      <c r="G52" s="124"/>
    </row>
    <row r="53" spans="1:7" ht="15" customHeight="1">
      <c r="A53" s="3"/>
      <c r="B53" s="65"/>
      <c r="C53" s="98"/>
      <c r="D53" s="99"/>
      <c r="E53" s="125"/>
      <c r="F53" s="120"/>
      <c r="G53" s="121"/>
    </row>
    <row r="54" spans="1:7" ht="16.149999999999999" customHeight="1">
      <c r="A54" s="100"/>
      <c r="B54" s="19" t="s">
        <v>63</v>
      </c>
      <c r="C54" s="92"/>
      <c r="D54" s="35"/>
      <c r="E54" s="126"/>
      <c r="F54" s="127"/>
      <c r="G54" s="128"/>
    </row>
    <row r="55" spans="1:7" ht="15" customHeight="1">
      <c r="A55" s="100"/>
      <c r="B55" s="93" t="s">
        <v>58</v>
      </c>
      <c r="C55" s="44">
        <v>4.3299999999999998E-2</v>
      </c>
      <c r="D55" s="101"/>
      <c r="E55" s="126"/>
      <c r="F55" s="127"/>
      <c r="G55" s="128"/>
    </row>
    <row r="56" spans="1:7" ht="15" customHeight="1">
      <c r="A56" s="100"/>
      <c r="B56" s="96" t="s">
        <v>59</v>
      </c>
      <c r="C56" s="44">
        <v>4.41E-2</v>
      </c>
      <c r="D56" s="101"/>
      <c r="E56" s="110"/>
      <c r="F56" s="111"/>
      <c r="G56" s="112"/>
    </row>
    <row r="57" spans="1:7" ht="15" customHeight="1">
      <c r="A57" s="102"/>
      <c r="B57" s="103" t="s">
        <v>61</v>
      </c>
      <c r="C57" s="104">
        <v>2.6800000000000001E-2</v>
      </c>
      <c r="D57" s="105"/>
      <c r="E57" s="113"/>
      <c r="F57" s="114"/>
      <c r="G57" s="11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dataValidations count="1">
    <dataValidation type="list" allowBlank="1" showInputMessage="1" showErrorMessage="1" sqref="C3:E3" xr:uid="{00000000-0002-0000-0100-000000000000}">
      <formula1>"Sanpierota"</formula1>
    </dataValidation>
  </dataValidations>
  <pageMargins left="0.23622000000000001" right="0.23622000000000001" top="0.748031" bottom="0.748031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VELA BLU</vt:lpstr>
      <vt:lpstr>VELA ROSSA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Bevilacqua</dc:creator>
  <cp:lastModifiedBy>Marco Bevilacqua</cp:lastModifiedBy>
  <dcterms:created xsi:type="dcterms:W3CDTF">2022-03-28T07:17:37Z</dcterms:created>
  <dcterms:modified xsi:type="dcterms:W3CDTF">2022-03-28T07:17:37Z</dcterms:modified>
</cp:coreProperties>
</file>